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9420" windowHeight="4245" activeTab="0"/>
  </bookViews>
  <sheets>
    <sheet name="BS" sheetId="1" r:id="rId1"/>
    <sheet name="PL" sheetId="2" r:id="rId2"/>
    <sheet name="Cashflow" sheetId="3" r:id="rId3"/>
    <sheet name="Statement on Equity Changes" sheetId="4" r:id="rId4"/>
    <sheet name="Recognised Gains &amp; Losses" sheetId="5" r:id="rId5"/>
  </sheets>
  <externalReferences>
    <externalReference r:id="rId8"/>
    <externalReference r:id="rId9"/>
  </externalReferences>
  <definedNames>
    <definedName name="_xlnm.Print_Area" localSheetId="1">'PL'!$A$1:$M$73</definedName>
  </definedNames>
  <calcPr fullCalcOnLoad="1"/>
</workbook>
</file>

<file path=xl/sharedStrings.xml><?xml version="1.0" encoding="utf-8"?>
<sst xmlns="http://schemas.openxmlformats.org/spreadsheetml/2006/main" count="167" uniqueCount="130">
  <si>
    <t>Share Premium</t>
  </si>
  <si>
    <t>Current Assets</t>
  </si>
  <si>
    <t>Inventories</t>
  </si>
  <si>
    <t xml:space="preserve"> </t>
  </si>
  <si>
    <t>Retained Profit</t>
  </si>
  <si>
    <r>
      <t xml:space="preserve">LATEXX PARTNERS BERHAD </t>
    </r>
    <r>
      <rPr>
        <b/>
        <i/>
        <sz val="12"/>
        <rFont val="Times New Roman"/>
        <family val="1"/>
      </rPr>
      <t>(86100-V)</t>
    </r>
  </si>
  <si>
    <t>Quarter</t>
  </si>
  <si>
    <t>RM'000</t>
  </si>
  <si>
    <r>
      <t xml:space="preserve">LATEXX PARTNERS BERHAD </t>
    </r>
    <r>
      <rPr>
        <i/>
        <sz val="14"/>
        <rFont val="Times New Roman"/>
        <family val="1"/>
      </rPr>
      <t>(86100-V)</t>
    </r>
  </si>
  <si>
    <t>PRECEDING</t>
  </si>
  <si>
    <t>QUARTER</t>
  </si>
  <si>
    <t xml:space="preserve">FINANCIAL </t>
  </si>
  <si>
    <t>YEAR END</t>
  </si>
  <si>
    <t>RM' 000</t>
  </si>
  <si>
    <t>Goodwill on Consolidation</t>
  </si>
  <si>
    <t>Other debtors, deposit &amp; prepayment</t>
  </si>
  <si>
    <t>Cash in Bank &amp; Fixed Deposits</t>
  </si>
  <si>
    <t>Curent Liabilities</t>
  </si>
  <si>
    <t>Short Term Borrowings</t>
  </si>
  <si>
    <t>Hire Purchase Creditors</t>
  </si>
  <si>
    <t>Tax Liabilities</t>
  </si>
  <si>
    <t>Amount due to unconsolidated subsidiary</t>
  </si>
  <si>
    <t>Net Current Assets or Current Liabilities</t>
  </si>
  <si>
    <t>Shareholders' Funds</t>
  </si>
  <si>
    <t xml:space="preserve">  Share Capital</t>
  </si>
  <si>
    <t xml:space="preserve">  Reserves</t>
  </si>
  <si>
    <t>Revaluation Reserve</t>
  </si>
  <si>
    <t>Translation Reserve</t>
  </si>
  <si>
    <t>Minority Interests</t>
  </si>
  <si>
    <t>Long Term Borrowings</t>
  </si>
  <si>
    <t>Other Long Term Liabilities</t>
  </si>
  <si>
    <t>Net tangible assets</t>
  </si>
  <si>
    <t>Net tangible assets per share (sen)</t>
  </si>
  <si>
    <t>Revenue</t>
  </si>
  <si>
    <t xml:space="preserve">  </t>
  </si>
  <si>
    <t>AS AT END</t>
  </si>
  <si>
    <t xml:space="preserve">OF CURRENT </t>
  </si>
  <si>
    <t>AS AT</t>
  </si>
  <si>
    <t>Property, plant and equipment</t>
  </si>
  <si>
    <t>Investment in Subsidiary Companies</t>
  </si>
  <si>
    <t>Trade Receivables</t>
  </si>
  <si>
    <t>Trade Payables</t>
  </si>
  <si>
    <t>Other Payables and Accruals</t>
  </si>
  <si>
    <t>31/12/01</t>
  </si>
  <si>
    <t>Quoted Investment</t>
  </si>
  <si>
    <t>Condensed Consolidated Income Statements</t>
  </si>
  <si>
    <t>2001</t>
  </si>
  <si>
    <t>Current</t>
  </si>
  <si>
    <t>3 months</t>
  </si>
  <si>
    <t>ended</t>
  </si>
  <si>
    <t>Profit from Operations</t>
  </si>
  <si>
    <t>Interest Expense</t>
  </si>
  <si>
    <t>Interest Income</t>
  </si>
  <si>
    <t>Investing Results</t>
  </si>
  <si>
    <t>Tax Expense</t>
  </si>
  <si>
    <t>Net Profit for the Period</t>
  </si>
  <si>
    <t>EPS</t>
  </si>
  <si>
    <t>- Basic (sen)</t>
  </si>
  <si>
    <t>- Diluted (sen)</t>
  </si>
  <si>
    <t>(The condensed Consolidated Income Statements should be read in conjunction with the Annual Financial Report for the year ended 31st December 2001)</t>
  </si>
  <si>
    <t>Financed by:</t>
  </si>
  <si>
    <t>(The Condensed Consolidated Balance Sheet should be read in conjunction with the Annual Financial Report for the year ended 31st December 2001)</t>
  </si>
  <si>
    <t>LATEXX PARTNERS BHD</t>
  </si>
  <si>
    <t>Condensed Consolidated Statement of Changes in Equity</t>
  </si>
  <si>
    <t>Share</t>
  </si>
  <si>
    <t>Revaluation</t>
  </si>
  <si>
    <t>Translation</t>
  </si>
  <si>
    <t xml:space="preserve">Share </t>
  </si>
  <si>
    <t>Retained</t>
  </si>
  <si>
    <t>Total</t>
  </si>
  <si>
    <t>Capital</t>
  </si>
  <si>
    <t>Reserve</t>
  </si>
  <si>
    <t>Premium</t>
  </si>
  <si>
    <t>Profits</t>
  </si>
  <si>
    <t>Bal. as at 1 January 2002</t>
  </si>
  <si>
    <t>Issue of shares</t>
  </si>
  <si>
    <t>Loss on translation of</t>
  </si>
  <si>
    <t xml:space="preserve">   foreign subsidiary</t>
  </si>
  <si>
    <t>Net Loss for the 9 months</t>
  </si>
  <si>
    <t>Bal. as at 1 January 2001</t>
  </si>
  <si>
    <t>(The Condensed Consolidated Statement of Changes in Equity should be read in conjunction with the Annual Financial Report for the year ended 31st December 2001)</t>
  </si>
  <si>
    <t>Condensed Consolidated Statement of</t>
  </si>
  <si>
    <t>Recognised Gains and Losses</t>
  </si>
  <si>
    <t>Cumulative</t>
  </si>
  <si>
    <t>Surplus/(Deficit) on revaluation of properties</t>
  </si>
  <si>
    <t>Surplus/(Deficit) on revaluation of investments</t>
  </si>
  <si>
    <t>Exchange differences on translation of the</t>
  </si>
  <si>
    <t xml:space="preserve">    financial statements of foreign entities</t>
  </si>
  <si>
    <t>Net gains/(losses) not recognised in the</t>
  </si>
  <si>
    <t xml:space="preserve">    income statements</t>
  </si>
  <si>
    <t>Total recognised gains/(losses) for the</t>
  </si>
  <si>
    <t xml:space="preserve">    9 months period</t>
  </si>
  <si>
    <t xml:space="preserve">CONDENSED CONSOLIDATED CASH FLOW STATEMENT </t>
  </si>
  <si>
    <t>1ST QTR</t>
  </si>
  <si>
    <t>RM</t>
  </si>
  <si>
    <t>NET PROFIT/(LOSS) BEFORE TAX</t>
  </si>
  <si>
    <t>ADJUSTMENT FOR NON CASH MOVEMENTS</t>
  </si>
  <si>
    <t>Depreciation</t>
  </si>
  <si>
    <t>(Profit)/Loss on Disposal of Fixed Assets</t>
  </si>
  <si>
    <t>Goodwill written off</t>
  </si>
  <si>
    <t>Minority Interest share of losses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</si>
  <si>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</si>
  <si>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</si>
  <si>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</si>
  <si>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</si>
  <si>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</si>
  <si>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</si>
  <si>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Purchases of Fixed Assets</t>
  </si>
  <si>
    <t>Disposal of Fixed Assets/Investment</t>
  </si>
  <si>
    <t>Translation difference (foreign subsidiary)</t>
  </si>
  <si>
    <t>Investment</t>
  </si>
  <si>
    <t>FINANCING ACTIVITIES</t>
  </si>
  <si>
    <t>Issue of Share</t>
  </si>
  <si>
    <t>Bank Borrowings</t>
  </si>
  <si>
    <t>NET CHANGE IN CASH &amp; CASH EQUIVALENTS</t>
  </si>
  <si>
    <t>CASH &amp; CASH EQUIVALENTS AT BEGINNING OF YEAR</t>
  </si>
  <si>
    <t>CASH &amp; CASH EQUIVALENTS AT END OF 3RD QUARTER</t>
  </si>
  <si>
    <t>(The Condensed Consolidated Cash Flow Statement should be read in conjunction with the Annual Financial Report for the year ended 31st December 2001)</t>
  </si>
  <si>
    <t>Profit before taxation</t>
  </si>
  <si>
    <t>Profit after taxation</t>
  </si>
  <si>
    <t>Less : Minority Interest</t>
  </si>
  <si>
    <t>CONDENSED CONSOLIDATED BALANCE SHEETS AS AT 31.12.02</t>
  </si>
  <si>
    <t>31/12/02</t>
  </si>
  <si>
    <t>For the quarter ended 31 December 2002</t>
  </si>
  <si>
    <t>12 months</t>
  </si>
  <si>
    <t>For the year ended 31 December 2002</t>
  </si>
  <si>
    <t>Bal. as at 31 December 2002</t>
  </si>
  <si>
    <t>Bal. as at 31 December 2001</t>
  </si>
  <si>
    <t xml:space="preserve">Dilution on issue of shares </t>
  </si>
  <si>
    <t>Net Profit/(Loss) for the 12 months period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</si>
</sst>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d/mmm"/>
    <numFmt numFmtId="182" formatCode="_(* #,##0.0000_);_(* \(#,##0.0000\);_(* &quot;-&quot;??_);_(@_)"/>
    <numFmt numFmtId="183" formatCode="_(* #,##0.000000_);_(* \(#,##0.000000\);_(* &quot;-&quot;??_);_(@_)"/>
    <numFmt numFmtId="184" formatCode="#,##0.0000_);\(#,##0.0000\)"/>
    <numFmt numFmtId="185" formatCode="_(* #,##0.000_);_(* \(#,##0.000\);_(* &quot;-&quot;??_);_(@_)"/>
    <numFmt numFmtId="186" formatCode="_(* #,##0.0_);_(* \(#,##0.0\);_(* &quot;-&quot;?_);_(@_)"/>
    <numFmt numFmtId="187" formatCode="_(* #,##0.000_);_(* \(#,##0.000\);_(* &quot;-&quot;???_);_(@_)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i/>
      <sz val="20"/>
      <name val="Times New Roman"/>
      <family val="1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8"/>
      <name val="Times New Roman"/>
      <family val="1"/>
    </font>
    <font>
      <i/>
      <sz val="14"/>
      <name val="Times New Roman"/>
      <family val="1"/>
    </font>
    <font>
      <b/>
      <sz val="10"/>
      <name val="Book Antiqua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Alignment="1">
      <alignment/>
    </xf>
    <xf numFmtId="0" fontId="0" fillId="0" borderId="0" xfId="0" applyBorder="1" applyAlignment="1">
      <alignment/>
    </xf>
    <xf numFmtId="179" fontId="0" fillId="0" borderId="1" xfId="15" applyNumberFormat="1" applyBorder="1" applyAlignment="1">
      <alignment/>
    </xf>
    <xf numFmtId="179" fontId="0" fillId="0" borderId="2" xfId="15" applyNumberFormat="1" applyBorder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Border="1" applyAlignment="1">
      <alignment/>
    </xf>
    <xf numFmtId="179" fontId="0" fillId="0" borderId="3" xfId="15" applyNumberFormat="1" applyBorder="1" applyAlignment="1">
      <alignment/>
    </xf>
    <xf numFmtId="179" fontId="0" fillId="0" borderId="4" xfId="15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79" fontId="8" fillId="0" borderId="0" xfId="15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8" fillId="0" borderId="0" xfId="15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79" fontId="8" fillId="0" borderId="0" xfId="15" applyNumberFormat="1" applyFont="1" applyAlignment="1" quotePrefix="1">
      <alignment horizontal="center"/>
    </xf>
    <xf numFmtId="0" fontId="8" fillId="0" borderId="0" xfId="0" applyFont="1" applyAlignment="1">
      <alignment horizontal="right"/>
    </xf>
    <xf numFmtId="179" fontId="8" fillId="0" borderId="0" xfId="0" applyNumberFormat="1" applyFont="1" applyAlignment="1">
      <alignment/>
    </xf>
    <xf numFmtId="0" fontId="8" fillId="0" borderId="3" xfId="0" applyFont="1" applyBorder="1" applyAlignment="1">
      <alignment/>
    </xf>
    <xf numFmtId="179" fontId="8" fillId="0" borderId="3" xfId="15" applyNumberFormat="1" applyFont="1" applyBorder="1" applyAlignment="1">
      <alignment/>
    </xf>
    <xf numFmtId="179" fontId="0" fillId="0" borderId="5" xfId="15" applyNumberFormat="1" applyBorder="1" applyAlignment="1">
      <alignment/>
    </xf>
    <xf numFmtId="179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179" fontId="8" fillId="0" borderId="3" xfId="0" applyNumberFormat="1" applyFont="1" applyBorder="1" applyAlignment="1">
      <alignment/>
    </xf>
    <xf numFmtId="43" fontId="8" fillId="0" borderId="3" xfId="0" applyNumberFormat="1" applyFont="1" applyBorder="1" applyAlignment="1">
      <alignment/>
    </xf>
    <xf numFmtId="43" fontId="8" fillId="0" borderId="3" xfId="15" applyFont="1" applyBorder="1" applyAlignment="1">
      <alignment/>
    </xf>
    <xf numFmtId="179" fontId="8" fillId="0" borderId="6" xfId="15" applyNumberFormat="1" applyFont="1" applyBorder="1" applyAlignment="1">
      <alignment/>
    </xf>
    <xf numFmtId="179" fontId="8" fillId="0" borderId="6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Alignment="1" quotePrefix="1">
      <alignment/>
    </xf>
    <xf numFmtId="43" fontId="8" fillId="0" borderId="7" xfId="15" applyFont="1" applyBorder="1" applyAlignment="1">
      <alignment/>
    </xf>
    <xf numFmtId="0" fontId="8" fillId="0" borderId="7" xfId="0" applyFont="1" applyBorder="1" applyAlignment="1">
      <alignment/>
    </xf>
    <xf numFmtId="43" fontId="8" fillId="0" borderId="7" xfId="0" applyNumberFormat="1" applyFont="1" applyBorder="1" applyAlignment="1">
      <alignment/>
    </xf>
    <xf numFmtId="179" fontId="8" fillId="0" borderId="0" xfId="15" applyNumberFormat="1" applyFont="1" applyBorder="1" applyAlignment="1">
      <alignment/>
    </xf>
    <xf numFmtId="179" fontId="8" fillId="0" borderId="7" xfId="15" applyNumberFormat="1" applyFont="1" applyBorder="1" applyAlignment="1">
      <alignment/>
    </xf>
    <xf numFmtId="0" fontId="9" fillId="0" borderId="0" xfId="0" applyFont="1" applyAlignment="1">
      <alignment horizontal="center" vertical="center" wrapText="1"/>
    </xf>
    <xf numFmtId="185" fontId="0" fillId="0" borderId="0" xfId="15" applyNumberFormat="1" applyAlignment="1">
      <alignment/>
    </xf>
    <xf numFmtId="0" fontId="14" fillId="0" borderId="0" xfId="0" applyFont="1" applyAlignment="1">
      <alignment/>
    </xf>
    <xf numFmtId="179" fontId="0" fillId="0" borderId="0" xfId="15" applyNumberFormat="1" applyAlignment="1">
      <alignment horizontal="left" indent="1"/>
    </xf>
    <xf numFmtId="179" fontId="0" fillId="0" borderId="0" xfId="15" applyNumberFormat="1" applyAlignment="1">
      <alignment horizontal="center"/>
    </xf>
    <xf numFmtId="179" fontId="0" fillId="0" borderId="0" xfId="15" applyNumberFormat="1" applyFont="1" applyAlignment="1">
      <alignment horizontal="center"/>
    </xf>
    <xf numFmtId="179" fontId="0" fillId="0" borderId="3" xfId="15" applyNumberFormat="1" applyBorder="1" applyAlignment="1">
      <alignment horizontal="left" indent="1"/>
    </xf>
    <xf numFmtId="16" fontId="0" fillId="0" borderId="0" xfId="0" applyNumberFormat="1" applyAlignment="1">
      <alignment horizontal="center"/>
    </xf>
    <xf numFmtId="43" fontId="0" fillId="0" borderId="0" xfId="15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179" fontId="0" fillId="0" borderId="8" xfId="15" applyNumberFormat="1" applyBorder="1" applyAlignment="1">
      <alignment/>
    </xf>
    <xf numFmtId="179" fontId="0" fillId="0" borderId="8" xfId="15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179" fontId="1" fillId="0" borderId="0" xfId="15" applyNumberFormat="1" applyFont="1" applyAlignment="1">
      <alignment/>
    </xf>
    <xf numFmtId="179" fontId="1" fillId="0" borderId="0" xfId="15" applyNumberFormat="1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179" fontId="8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3" fontId="8" fillId="0" borderId="0" xfId="0" applyNumberFormat="1" applyFont="1" applyBorder="1" applyAlignment="1">
      <alignment/>
    </xf>
    <xf numFmtId="43" fontId="8" fillId="0" borderId="0" xfId="15" applyFont="1" applyBorder="1" applyAlignment="1">
      <alignment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3" fillId="0" borderId="0" xfId="0" applyFont="1" applyAlignment="1" quotePrefix="1">
      <alignment horizontal="right"/>
    </xf>
    <xf numFmtId="14" fontId="13" fillId="0" borderId="0" xfId="0" applyNumberFormat="1" applyFont="1" applyAlignment="1" quotePrefix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top" wrapText="1"/>
    </xf>
    <xf numFmtId="0" fontId="8" fillId="0" borderId="9" xfId="0" applyFont="1" applyBorder="1" applyAlignment="1" quotePrefix="1">
      <alignment horizontal="center"/>
    </xf>
    <xf numFmtId="0" fontId="8" fillId="0" borderId="8" xfId="0" applyFont="1" applyBorder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179" fontId="8" fillId="0" borderId="9" xfId="15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-Sept%2002%20(Revise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Cashflow%20-%20Se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onsol P&amp;L"/>
      <sheetName val="Consol BS"/>
      <sheetName val="Consol Adj"/>
      <sheetName val="intersales"/>
      <sheetName val="Inter-co"/>
      <sheetName val="MPI (BS)"/>
      <sheetName val="MPI (PL)"/>
      <sheetName val="Inventory"/>
      <sheetName val="MIT BS"/>
      <sheetName val="MIT PL"/>
      <sheetName val="EPS"/>
    </sheetNames>
    <sheetDataSet>
      <sheetData sheetId="2">
        <row r="19">
          <cell r="S19">
            <v>0</v>
          </cell>
        </row>
        <row r="24">
          <cell r="L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"/>
      <sheetName val="Fund Flow"/>
      <sheetName val="BS"/>
      <sheetName val="BSVariance"/>
      <sheetName val="Fixed Assets"/>
      <sheetName val="MPI Assets"/>
      <sheetName val="MIT Assets"/>
    </sheetNames>
    <sheetDataSet>
      <sheetData sheetId="2">
        <row r="16">
          <cell r="C16">
            <v>1081.524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2" sqref="A2:J4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3.7109375" style="0" customWidth="1"/>
    <col min="4" max="4" width="4.7109375" style="0" customWidth="1"/>
    <col min="5" max="5" width="13.7109375" style="0" customWidth="1"/>
    <col min="7" max="7" width="10.7109375" style="0" customWidth="1"/>
    <col min="8" max="8" width="14.7109375" style="0" customWidth="1"/>
    <col min="9" max="9" width="4.7109375" style="0" customWidth="1"/>
    <col min="10" max="10" width="18.8515625" style="0" customWidth="1"/>
  </cols>
  <sheetData>
    <row r="1" ht="12.75">
      <c r="I1" s="1"/>
    </row>
    <row r="2" spans="1:15" s="13" customFormat="1" ht="16.5" customHeight="1">
      <c r="A2" s="82" t="s">
        <v>8</v>
      </c>
      <c r="B2" s="83"/>
      <c r="C2" s="83"/>
      <c r="D2" s="83"/>
      <c r="E2" s="83"/>
      <c r="F2" s="83"/>
      <c r="G2" s="83"/>
      <c r="H2" s="83"/>
      <c r="I2" s="83"/>
      <c r="J2" s="83"/>
      <c r="K2" s="15"/>
      <c r="L2" s="15"/>
      <c r="M2" s="15"/>
      <c r="N2" s="15"/>
      <c r="O2" s="16"/>
    </row>
    <row r="3" spans="1:10" ht="11.25" customHeight="1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11.25" customHeight="1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5" ht="11.25" customHeight="1">
      <c r="A5" s="12"/>
      <c r="C5" s="17"/>
      <c r="D5" s="17"/>
      <c r="E5" s="14"/>
    </row>
    <row r="6" spans="1:14" s="18" customFormat="1" ht="18.75">
      <c r="A6" s="84" t="s">
        <v>121</v>
      </c>
      <c r="B6" s="84"/>
      <c r="C6" s="84"/>
      <c r="D6" s="84"/>
      <c r="E6" s="84"/>
      <c r="F6" s="84"/>
      <c r="G6" s="84"/>
      <c r="H6" s="84"/>
      <c r="I6" s="84"/>
      <c r="J6" s="84"/>
      <c r="K6" s="19"/>
      <c r="N6" s="19"/>
    </row>
    <row r="7" spans="1:14" s="18" customFormat="1" ht="18.75">
      <c r="A7" s="52"/>
      <c r="B7" s="52"/>
      <c r="C7" s="52"/>
      <c r="D7" s="52"/>
      <c r="E7" s="52"/>
      <c r="F7" s="52"/>
      <c r="G7" s="52"/>
      <c r="H7" s="52"/>
      <c r="I7" s="52"/>
      <c r="J7" s="52"/>
      <c r="K7" s="19"/>
      <c r="N7" s="19"/>
    </row>
    <row r="8" spans="1:14" s="18" customFormat="1" ht="15.75">
      <c r="A8" s="20"/>
      <c r="B8" s="20"/>
      <c r="C8" s="20"/>
      <c r="D8" s="20"/>
      <c r="E8" s="20"/>
      <c r="F8" s="20"/>
      <c r="G8" s="20"/>
      <c r="H8" s="20"/>
      <c r="I8" s="20"/>
      <c r="J8" s="20"/>
      <c r="K8" s="19"/>
      <c r="N8" s="19"/>
    </row>
    <row r="9" spans="1:14" s="18" customFormat="1" ht="15.75">
      <c r="A9" s="20"/>
      <c r="B9" s="20"/>
      <c r="C9" s="20"/>
      <c r="D9" s="20"/>
      <c r="E9" s="20"/>
      <c r="F9" s="20"/>
      <c r="G9" s="20"/>
      <c r="H9" s="77" t="s">
        <v>35</v>
      </c>
      <c r="I9" s="78"/>
      <c r="J9" s="77" t="s">
        <v>37</v>
      </c>
      <c r="K9" s="19"/>
      <c r="N9" s="19"/>
    </row>
    <row r="10" spans="8:10" ht="15">
      <c r="H10" s="79" t="s">
        <v>36</v>
      </c>
      <c r="I10" s="79"/>
      <c r="J10" s="79" t="s">
        <v>9</v>
      </c>
    </row>
    <row r="11" spans="8:10" ht="15">
      <c r="H11" s="79" t="s">
        <v>10</v>
      </c>
      <c r="I11" s="79"/>
      <c r="J11" s="79" t="s">
        <v>11</v>
      </c>
    </row>
    <row r="12" spans="8:10" ht="15">
      <c r="H12" s="79"/>
      <c r="I12" s="79"/>
      <c r="J12" s="79" t="s">
        <v>12</v>
      </c>
    </row>
    <row r="13" spans="8:10" ht="15">
      <c r="H13" s="80" t="s">
        <v>122</v>
      </c>
      <c r="I13" s="79"/>
      <c r="J13" s="81" t="s">
        <v>43</v>
      </c>
    </row>
    <row r="14" spans="8:10" ht="15">
      <c r="H14" s="80" t="s">
        <v>13</v>
      </c>
      <c r="I14" s="79"/>
      <c r="J14" s="79" t="s">
        <v>13</v>
      </c>
    </row>
    <row r="15" ht="12.75">
      <c r="J15" s="53"/>
    </row>
    <row r="16" spans="1:10" ht="12.75">
      <c r="A16">
        <v>1</v>
      </c>
      <c r="C16" s="2" t="s">
        <v>38</v>
      </c>
      <c r="H16" s="3">
        <v>75334.729</v>
      </c>
      <c r="J16" s="3">
        <v>78510.303</v>
      </c>
    </row>
    <row r="17" spans="1:10" ht="12.75">
      <c r="A17">
        <v>2</v>
      </c>
      <c r="C17" s="2" t="s">
        <v>39</v>
      </c>
      <c r="H17" s="3">
        <v>0</v>
      </c>
      <c r="J17" s="3">
        <v>0</v>
      </c>
    </row>
    <row r="18" spans="1:10" ht="12.75">
      <c r="A18">
        <v>3</v>
      </c>
      <c r="C18" s="2" t="s">
        <v>44</v>
      </c>
      <c r="H18" s="3">
        <v>1</v>
      </c>
      <c r="J18" s="3">
        <v>1</v>
      </c>
    </row>
    <row r="19" spans="1:10" ht="12.75">
      <c r="A19">
        <v>4</v>
      </c>
      <c r="C19" s="2" t="s">
        <v>14</v>
      </c>
      <c r="H19" s="3">
        <v>1076.802</v>
      </c>
      <c r="J19" s="3">
        <v>1178.668</v>
      </c>
    </row>
    <row r="20" spans="3:10" ht="12.75">
      <c r="C20" s="1"/>
      <c r="H20" s="3"/>
      <c r="J20" s="3"/>
    </row>
    <row r="21" spans="1:10" ht="12.75">
      <c r="A21">
        <v>5</v>
      </c>
      <c r="C21" s="2" t="s">
        <v>1</v>
      </c>
      <c r="H21" s="10"/>
      <c r="J21" s="10"/>
    </row>
    <row r="22" spans="4:10" ht="12.75">
      <c r="D22" t="s">
        <v>2</v>
      </c>
      <c r="H22" s="5">
        <v>25971.658</v>
      </c>
      <c r="J22" s="5">
        <v>25931.528</v>
      </c>
    </row>
    <row r="23" spans="4:10" ht="12.75">
      <c r="D23" t="s">
        <v>40</v>
      </c>
      <c r="H23" s="5">
        <v>20590.275</v>
      </c>
      <c r="J23" s="5">
        <v>30209.001</v>
      </c>
    </row>
    <row r="24" spans="4:10" ht="12.75">
      <c r="D24" t="s">
        <v>15</v>
      </c>
      <c r="H24" s="5">
        <v>5758.371</v>
      </c>
      <c r="J24" s="5">
        <v>6212.684</v>
      </c>
    </row>
    <row r="25" spans="4:10" ht="12.75">
      <c r="D25" t="s">
        <v>16</v>
      </c>
      <c r="H25" s="5">
        <v>1560.745</v>
      </c>
      <c r="J25" s="5">
        <v>1081.524</v>
      </c>
    </row>
    <row r="26" spans="8:10" ht="12.75">
      <c r="H26" s="32">
        <f>SUM(H22:H25)</f>
        <v>53881.049000000006</v>
      </c>
      <c r="J26" s="32">
        <f>SUM(J22:J25)</f>
        <v>63434.736999999994</v>
      </c>
    </row>
    <row r="27" spans="1:10" ht="12.75">
      <c r="A27">
        <v>6</v>
      </c>
      <c r="C27" s="2" t="s">
        <v>17</v>
      </c>
      <c r="H27" s="5"/>
      <c r="J27" s="5"/>
    </row>
    <row r="28" spans="3:10" ht="12.75">
      <c r="C28" s="2"/>
      <c r="D28" t="s">
        <v>41</v>
      </c>
      <c r="H28" s="5">
        <v>24784.35</v>
      </c>
      <c r="J28" s="5">
        <v>27740.759</v>
      </c>
    </row>
    <row r="29" spans="3:10" ht="12.75">
      <c r="C29" s="2"/>
      <c r="D29" t="s">
        <v>42</v>
      </c>
      <c r="H29" s="5">
        <v>9653.468</v>
      </c>
      <c r="J29" s="5">
        <f>7506.654+597.911</f>
        <v>8104.5650000000005</v>
      </c>
    </row>
    <row r="30" spans="4:10" ht="12.75">
      <c r="D30" t="s">
        <v>18</v>
      </c>
      <c r="H30" s="5">
        <v>51072.67</v>
      </c>
      <c r="J30" s="5">
        <f>20210.263+31162.434</f>
        <v>51372.697</v>
      </c>
    </row>
    <row r="31" spans="4:10" ht="12.75">
      <c r="D31" t="s">
        <v>19</v>
      </c>
      <c r="H31" s="5">
        <v>7026.41</v>
      </c>
      <c r="J31" s="5">
        <f>1158.431+941.625</f>
        <v>2100.056</v>
      </c>
    </row>
    <row r="32" spans="4:10" ht="12.75">
      <c r="D32" t="s">
        <v>20</v>
      </c>
      <c r="H32" s="5">
        <v>0.183</v>
      </c>
      <c r="J32" s="5">
        <v>67.606</v>
      </c>
    </row>
    <row r="33" spans="4:10" ht="12.75">
      <c r="D33" t="s">
        <v>21</v>
      </c>
      <c r="H33" s="6">
        <v>0</v>
      </c>
      <c r="J33" s="6">
        <v>0</v>
      </c>
    </row>
    <row r="34" spans="8:10" ht="12.75">
      <c r="H34" s="6">
        <f>SUM(H28:H33)</f>
        <v>92537.081</v>
      </c>
      <c r="J34" s="6">
        <f>SUM(J28:J33)</f>
        <v>89385.683</v>
      </c>
    </row>
    <row r="35" spans="8:10" ht="12.75">
      <c r="H35" s="3"/>
      <c r="J35" s="3"/>
    </row>
    <row r="36" spans="1:10" ht="12.75">
      <c r="A36">
        <v>7</v>
      </c>
      <c r="C36" s="2" t="s">
        <v>22</v>
      </c>
      <c r="H36" s="3">
        <f>H26-H34</f>
        <v>-38656.032</v>
      </c>
      <c r="J36" s="3">
        <f>J26-J34</f>
        <v>-25950.94600000001</v>
      </c>
    </row>
    <row r="37" spans="8:10" ht="12.75">
      <c r="H37" s="7" t="s">
        <v>3</v>
      </c>
      <c r="J37" s="3"/>
    </row>
    <row r="38" spans="8:10" ht="13.5" thickBot="1">
      <c r="H38" s="33">
        <f>H16+H17+H19+H36</f>
        <v>37755.499</v>
      </c>
      <c r="J38" s="33">
        <f>J16+J17+J19+J36</f>
        <v>53738.024999999994</v>
      </c>
    </row>
    <row r="39" spans="3:10" ht="13.5" thickTop="1">
      <c r="C39" t="s">
        <v>60</v>
      </c>
      <c r="H39" s="8"/>
      <c r="J39" s="8"/>
    </row>
    <row r="40" spans="1:10" ht="12.75">
      <c r="A40">
        <v>8</v>
      </c>
      <c r="C40" s="2" t="s">
        <v>23</v>
      </c>
      <c r="H40" s="3"/>
      <c r="J40" s="3"/>
    </row>
    <row r="41" spans="3:10" ht="12.75">
      <c r="C41" t="s">
        <v>24</v>
      </c>
      <c r="H41" s="8">
        <v>82330.811</v>
      </c>
      <c r="J41" s="8">
        <v>74393.811</v>
      </c>
    </row>
    <row r="42" spans="3:10" ht="12.75">
      <c r="C42" t="s">
        <v>25</v>
      </c>
      <c r="H42" s="8"/>
      <c r="J42" s="8"/>
    </row>
    <row r="43" spans="4:10" ht="12.75">
      <c r="D43" t="s">
        <v>0</v>
      </c>
      <c r="H43" s="8">
        <v>8420.644</v>
      </c>
      <c r="J43" s="8">
        <v>1976.125</v>
      </c>
    </row>
    <row r="44" spans="4:10" ht="12.75">
      <c r="D44" t="s">
        <v>26</v>
      </c>
      <c r="H44" s="8">
        <v>1726</v>
      </c>
      <c r="J44" s="8">
        <v>1726</v>
      </c>
    </row>
    <row r="45" spans="4:10" ht="12.75">
      <c r="D45" t="s">
        <v>27</v>
      </c>
      <c r="H45" s="8">
        <v>-235.647</v>
      </c>
      <c r="J45" s="8">
        <v>73.66</v>
      </c>
    </row>
    <row r="46" spans="4:10" ht="12.75">
      <c r="D46" t="s">
        <v>4</v>
      </c>
      <c r="H46" s="9">
        <v>-55467.287</v>
      </c>
      <c r="I46" s="4"/>
      <c r="J46" s="9">
        <v>-37640.32</v>
      </c>
    </row>
    <row r="47" spans="8:10" ht="12.75">
      <c r="H47" s="3">
        <f>SUM(H41:H46)</f>
        <v>36774.52100000001</v>
      </c>
      <c r="J47" s="3">
        <f>SUM(J41:J46)</f>
        <v>40529.276000000005</v>
      </c>
    </row>
    <row r="48" spans="8:10" ht="12.75">
      <c r="H48" s="3"/>
      <c r="J48" s="3"/>
    </row>
    <row r="49" spans="1:10" ht="12.75">
      <c r="A49">
        <v>9</v>
      </c>
      <c r="C49" t="s">
        <v>28</v>
      </c>
      <c r="H49" s="3">
        <v>-14.826</v>
      </c>
      <c r="J49" s="3">
        <v>10.37</v>
      </c>
    </row>
    <row r="50" spans="1:10" ht="12.75">
      <c r="A50">
        <v>10</v>
      </c>
      <c r="C50" t="s">
        <v>29</v>
      </c>
      <c r="H50" s="8">
        <v>900</v>
      </c>
      <c r="J50" s="3">
        <v>7171</v>
      </c>
    </row>
    <row r="51" spans="1:10" ht="12.75">
      <c r="A51">
        <v>11</v>
      </c>
      <c r="C51" t="s">
        <v>30</v>
      </c>
      <c r="H51" s="3">
        <v>95.801</v>
      </c>
      <c r="J51" s="3">
        <f>1112.934+4914.446</f>
        <v>6027.38</v>
      </c>
    </row>
    <row r="52" spans="8:10" ht="12.75">
      <c r="H52" s="3"/>
      <c r="J52" s="3"/>
    </row>
    <row r="53" spans="8:10" ht="13.5" thickBot="1">
      <c r="H53" s="33">
        <f>SUM(H47:H52)</f>
        <v>37755.49600000001</v>
      </c>
      <c r="J53" s="33">
        <f>SUM(J47:J52)</f>
        <v>53738.026000000005</v>
      </c>
    </row>
    <row r="54" spans="8:10" ht="13.5" thickTop="1">
      <c r="H54" s="8"/>
      <c r="J54" s="8"/>
    </row>
    <row r="55" spans="1:10" ht="12.75">
      <c r="A55">
        <v>12</v>
      </c>
      <c r="C55" t="s">
        <v>31</v>
      </c>
      <c r="H55" s="8">
        <f>H47-H19</f>
        <v>35697.719000000005</v>
      </c>
      <c r="J55" s="8">
        <f>J47-J19</f>
        <v>39350.60800000001</v>
      </c>
    </row>
    <row r="56" spans="1:10" ht="12.75">
      <c r="A56">
        <v>13</v>
      </c>
      <c r="C56" t="s">
        <v>32</v>
      </c>
      <c r="H56" s="3">
        <f>(H47-H19)/(H41)*100</f>
        <v>43.35888176784752</v>
      </c>
      <c r="I56" s="3"/>
      <c r="J56" s="3">
        <f>(J47-J19)/(J41)*100</f>
        <v>52.89500224689391</v>
      </c>
    </row>
    <row r="57" spans="8:10" ht="12.75">
      <c r="H57" s="3"/>
      <c r="J57" s="3"/>
    </row>
    <row r="58" spans="8:10" ht="12.75">
      <c r="H58" s="3"/>
      <c r="J58" s="3"/>
    </row>
    <row r="59" spans="3:10" ht="12.75">
      <c r="C59" s="85" t="s">
        <v>61</v>
      </c>
      <c r="D59" s="85"/>
      <c r="E59" s="85"/>
      <c r="F59" s="85"/>
      <c r="G59" s="85"/>
      <c r="H59" s="85"/>
      <c r="I59" s="85"/>
      <c r="J59" s="85"/>
    </row>
    <row r="60" spans="3:10" ht="12.75">
      <c r="C60" s="85"/>
      <c r="D60" s="85"/>
      <c r="E60" s="85"/>
      <c r="F60" s="85"/>
      <c r="G60" s="85"/>
      <c r="H60" s="85"/>
      <c r="I60" s="85"/>
      <c r="J60" s="85"/>
    </row>
    <row r="61" spans="8:10" ht="12.75">
      <c r="H61" s="3"/>
      <c r="J61" s="3"/>
    </row>
    <row r="62" spans="8:10" ht="12.75">
      <c r="H62" s="3"/>
      <c r="J62" s="3"/>
    </row>
    <row r="63" spans="8:10" ht="12.75">
      <c r="H63" s="34"/>
      <c r="J63" s="3"/>
    </row>
    <row r="64" spans="8:10" ht="12.75">
      <c r="H64" s="3">
        <f>H38-H53</f>
        <v>0.0029999999969732016</v>
      </c>
      <c r="J64" s="3"/>
    </row>
    <row r="65" spans="8:10" ht="12.75">
      <c r="H65" s="8"/>
      <c r="J65" s="3"/>
    </row>
    <row r="66" spans="8:10" ht="12.75">
      <c r="H66" s="3"/>
      <c r="J66" s="3"/>
    </row>
    <row r="67" spans="8:10" ht="12.75">
      <c r="H67" s="3"/>
      <c r="J67" s="3"/>
    </row>
    <row r="68" spans="8:10" ht="12.75">
      <c r="H68" s="3"/>
      <c r="J68" s="3"/>
    </row>
    <row r="69" spans="8:10" ht="12.75">
      <c r="H69" s="3"/>
      <c r="J69" s="3"/>
    </row>
    <row r="70" spans="8:10" ht="12.75">
      <c r="H70" s="3"/>
      <c r="J70" s="3"/>
    </row>
    <row r="71" spans="8:10" ht="12.75">
      <c r="H71" s="3"/>
      <c r="J71" s="3"/>
    </row>
    <row r="72" spans="8:10" ht="12.75">
      <c r="H72" s="3"/>
      <c r="J72" s="3"/>
    </row>
    <row r="73" spans="8:10" ht="12.75">
      <c r="H73" s="3"/>
      <c r="J73" s="3"/>
    </row>
    <row r="74" spans="8:10" ht="12.75">
      <c r="H74" s="3"/>
      <c r="J74" s="3"/>
    </row>
    <row r="75" spans="8:10" ht="12.75">
      <c r="H75" s="3"/>
      <c r="J75" s="3"/>
    </row>
    <row r="76" spans="8:10" ht="12.75">
      <c r="H76" s="3"/>
      <c r="J76" s="3"/>
    </row>
    <row r="77" spans="8:10" ht="12.75">
      <c r="H77" s="3"/>
      <c r="J77" s="3"/>
    </row>
    <row r="78" spans="8:10" ht="12.75">
      <c r="H78" s="3"/>
      <c r="J78" s="3"/>
    </row>
    <row r="79" spans="8:10" ht="12.75">
      <c r="H79" s="3"/>
      <c r="J79" s="3"/>
    </row>
    <row r="80" ht="12.75">
      <c r="H80" s="3"/>
    </row>
    <row r="81" ht="12.75">
      <c r="H81" s="3"/>
    </row>
    <row r="82" ht="12.75">
      <c r="H82" s="3"/>
    </row>
    <row r="83" ht="12.75">
      <c r="H83" s="3"/>
    </row>
    <row r="84" ht="12.75">
      <c r="H84" s="3"/>
    </row>
    <row r="85" ht="12.75">
      <c r="H85" s="3"/>
    </row>
    <row r="86" ht="12.75">
      <c r="H86" s="3"/>
    </row>
    <row r="87" ht="12.75">
      <c r="H87" s="3"/>
    </row>
    <row r="88" ht="12.75">
      <c r="H88" s="3"/>
    </row>
  </sheetData>
  <mergeCells count="3">
    <mergeCell ref="A2:J4"/>
    <mergeCell ref="A6:J6"/>
    <mergeCell ref="C59:J60"/>
  </mergeCells>
  <printOptions/>
  <pageMargins left="0.75" right="0.75" top="0.5" bottom="0.25" header="0.5" footer="0.5"/>
  <pageSetup horizontalDpi="360" verticalDpi="36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49"/>
  <sheetViews>
    <sheetView workbookViewId="0" topLeftCell="C39">
      <selection activeCell="C3" sqref="C3:M50"/>
    </sheetView>
  </sheetViews>
  <sheetFormatPr defaultColWidth="9.140625" defaultRowHeight="12.75"/>
  <cols>
    <col min="1" max="1" width="4.7109375" style="18" customWidth="1"/>
    <col min="2" max="2" width="1.7109375" style="18" customWidth="1"/>
    <col min="3" max="3" width="4.28125" style="18" customWidth="1"/>
    <col min="4" max="4" width="18.00390625" style="18" customWidth="1"/>
    <col min="5" max="5" width="6.8515625" style="18" customWidth="1"/>
    <col min="6" max="6" width="3.7109375" style="18" customWidth="1"/>
    <col min="7" max="7" width="12.7109375" style="18" customWidth="1"/>
    <col min="8" max="8" width="1.7109375" style="18" customWidth="1"/>
    <col min="9" max="9" width="13.7109375" style="18" customWidth="1"/>
    <col min="10" max="10" width="3.7109375" style="18" customWidth="1"/>
    <col min="11" max="11" width="12.7109375" style="19" customWidth="1"/>
    <col min="12" max="12" width="1.7109375" style="18" customWidth="1"/>
    <col min="13" max="13" width="13.7109375" style="18" customWidth="1"/>
    <col min="14" max="16384" width="9.140625" style="18" customWidth="1"/>
  </cols>
  <sheetData>
    <row r="3" spans="1:13" s="13" customFormat="1" ht="16.5" customHeight="1">
      <c r="A3" s="12"/>
      <c r="C3" s="82" t="s">
        <v>5</v>
      </c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1.25" customHeight="1">
      <c r="A4" s="12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11.25" customHeight="1">
      <c r="A5" s="12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5" ht="11.25" customHeight="1">
      <c r="A6" s="12" t="s">
        <v>3</v>
      </c>
      <c r="C6" s="17"/>
      <c r="D6" s="17"/>
      <c r="E6" s="14"/>
    </row>
    <row r="7" spans="1:5" ht="11.25" customHeight="1">
      <c r="A7" s="12"/>
      <c r="C7" s="17"/>
      <c r="D7" s="17"/>
      <c r="E7" s="14"/>
    </row>
    <row r="8" spans="1:5" ht="11.25" customHeight="1">
      <c r="A8" s="12"/>
      <c r="C8" s="17"/>
      <c r="D8" s="17"/>
      <c r="E8" s="14"/>
    </row>
    <row r="9" spans="1:13" ht="18.75">
      <c r="A9" s="35"/>
      <c r="B9" s="36"/>
      <c r="C9" s="37" t="s">
        <v>45</v>
      </c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5.75">
      <c r="A10" s="20"/>
      <c r="B10" s="21"/>
      <c r="C10" s="38" t="s">
        <v>123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5.75">
      <c r="A11" s="20"/>
      <c r="B11" s="21"/>
      <c r="C11" s="38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5.75">
      <c r="A12" s="20"/>
      <c r="B12" s="21"/>
      <c r="C12" s="38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3:13" ht="12.75">
      <c r="C13" s="18" t="s">
        <v>34</v>
      </c>
      <c r="G13" s="86">
        <v>2002</v>
      </c>
      <c r="H13" s="87"/>
      <c r="I13" s="88"/>
      <c r="K13" s="89" t="s">
        <v>46</v>
      </c>
      <c r="L13" s="90"/>
      <c r="M13" s="91"/>
    </row>
    <row r="14" spans="7:13" s="23" customFormat="1" ht="13.5" customHeight="1">
      <c r="G14" s="25" t="s">
        <v>47</v>
      </c>
      <c r="I14" s="24"/>
      <c r="K14" s="22"/>
      <c r="M14" s="24"/>
    </row>
    <row r="15" spans="7:13" s="23" customFormat="1" ht="13.5" customHeight="1">
      <c r="G15" s="25" t="s">
        <v>6</v>
      </c>
      <c r="I15" s="25" t="s">
        <v>124</v>
      </c>
      <c r="K15" s="25" t="s">
        <v>48</v>
      </c>
      <c r="M15" s="25" t="s">
        <v>124</v>
      </c>
    </row>
    <row r="16" spans="7:13" s="23" customFormat="1" ht="13.5" customHeight="1">
      <c r="G16" s="25" t="s">
        <v>49</v>
      </c>
      <c r="I16" s="25" t="s">
        <v>49</v>
      </c>
      <c r="K16" s="25" t="s">
        <v>49</v>
      </c>
      <c r="M16" s="25" t="s">
        <v>49</v>
      </c>
    </row>
    <row r="17" spans="7:14" ht="12.75">
      <c r="G17" s="26" t="s">
        <v>122</v>
      </c>
      <c r="I17" s="27" t="s">
        <v>122</v>
      </c>
      <c r="K17" s="27" t="s">
        <v>43</v>
      </c>
      <c r="L17" s="18" t="s">
        <v>3</v>
      </c>
      <c r="M17" s="27" t="s">
        <v>43</v>
      </c>
      <c r="N17" s="25"/>
    </row>
    <row r="18" spans="7:13" ht="12.75">
      <c r="G18" s="25" t="s">
        <v>7</v>
      </c>
      <c r="I18" s="25" t="s">
        <v>7</v>
      </c>
      <c r="J18" s="39"/>
      <c r="K18" s="22" t="s">
        <v>7</v>
      </c>
      <c r="M18" s="25" t="s">
        <v>7</v>
      </c>
    </row>
    <row r="19" ht="12.75">
      <c r="J19" s="39"/>
    </row>
    <row r="20" spans="1:14" ht="14.25">
      <c r="A20" s="28"/>
      <c r="C20" s="73" t="s">
        <v>33</v>
      </c>
      <c r="G20" s="40">
        <v>17529</v>
      </c>
      <c r="H20" s="30"/>
      <c r="I20" s="31">
        <v>85658</v>
      </c>
      <c r="J20" s="39"/>
      <c r="K20" s="31">
        <v>35812</v>
      </c>
      <c r="L20" s="30"/>
      <c r="M20" s="31">
        <v>109338</v>
      </c>
      <c r="N20" s="19"/>
    </row>
    <row r="21" spans="9:14" ht="12.75">
      <c r="I21" s="19"/>
      <c r="J21" s="39"/>
      <c r="M21" s="19"/>
      <c r="N21" s="19"/>
    </row>
    <row r="22" spans="7:14" ht="12.75" hidden="1">
      <c r="G22" s="39"/>
      <c r="H22" s="39"/>
      <c r="I22" s="50"/>
      <c r="J22" s="39"/>
      <c r="K22" s="50"/>
      <c r="L22" s="39"/>
      <c r="M22" s="50"/>
      <c r="N22" s="19"/>
    </row>
    <row r="23" spans="7:14" ht="12.75">
      <c r="G23" s="72"/>
      <c r="H23" s="39"/>
      <c r="I23" s="50"/>
      <c r="J23" s="39"/>
      <c r="K23" s="50"/>
      <c r="L23" s="39"/>
      <c r="M23" s="50"/>
      <c r="N23" s="19"/>
    </row>
    <row r="24" spans="1:14" ht="14.25">
      <c r="A24" s="28"/>
      <c r="C24" s="73" t="s">
        <v>50</v>
      </c>
      <c r="G24" s="29">
        <v>-4174</v>
      </c>
      <c r="I24" s="19">
        <v>-14968</v>
      </c>
      <c r="J24" s="39"/>
      <c r="K24" s="19">
        <v>-8846</v>
      </c>
      <c r="M24" s="19">
        <v>-17329.86</v>
      </c>
      <c r="N24" s="19"/>
    </row>
    <row r="25" spans="1:14" ht="12.75">
      <c r="A25" s="28"/>
      <c r="G25" s="29"/>
      <c r="I25" s="19"/>
      <c r="J25" s="39"/>
      <c r="M25" s="19"/>
      <c r="N25" s="19"/>
    </row>
    <row r="26" spans="9:14" ht="12.75">
      <c r="I26" s="19"/>
      <c r="J26" s="39"/>
      <c r="M26" s="19"/>
      <c r="N26" s="19"/>
    </row>
    <row r="27" spans="1:14" ht="12.75">
      <c r="A27" s="28"/>
      <c r="C27" s="74" t="s">
        <v>51</v>
      </c>
      <c r="G27" s="29">
        <v>-1232</v>
      </c>
      <c r="I27" s="19">
        <v>-4689</v>
      </c>
      <c r="J27" s="39"/>
      <c r="K27" s="19">
        <v>-1477</v>
      </c>
      <c r="M27" s="19">
        <v>-6001.45</v>
      </c>
      <c r="N27" s="19"/>
    </row>
    <row r="28" spans="3:14" ht="12.75">
      <c r="C28" s="74" t="s">
        <v>52</v>
      </c>
      <c r="G28" s="29">
        <v>0</v>
      </c>
      <c r="I28" s="19">
        <f>'[1]Consol P&amp;L'!S19</f>
        <v>0</v>
      </c>
      <c r="J28" s="39"/>
      <c r="K28" s="19">
        <v>0</v>
      </c>
      <c r="M28" s="19">
        <v>0</v>
      </c>
      <c r="N28" s="19"/>
    </row>
    <row r="29" spans="1:14" ht="12.75">
      <c r="A29" s="28"/>
      <c r="C29" s="74" t="s">
        <v>53</v>
      </c>
      <c r="G29" s="40">
        <v>0</v>
      </c>
      <c r="H29" s="30"/>
      <c r="I29" s="31">
        <v>1816</v>
      </c>
      <c r="J29" s="39"/>
      <c r="K29" s="31">
        <v>0</v>
      </c>
      <c r="L29" s="30"/>
      <c r="M29" s="31">
        <v>0</v>
      </c>
      <c r="N29" s="19"/>
    </row>
    <row r="30" spans="1:14" ht="12.75">
      <c r="A30" s="28"/>
      <c r="C30" s="74"/>
      <c r="G30" s="72"/>
      <c r="H30" s="39"/>
      <c r="I30" s="50"/>
      <c r="J30" s="39"/>
      <c r="K30" s="50"/>
      <c r="L30" s="39"/>
      <c r="M30" s="50"/>
      <c r="N30" s="19"/>
    </row>
    <row r="31" spans="3:13" ht="14.25">
      <c r="C31" s="73" t="s">
        <v>118</v>
      </c>
      <c r="G31" s="29">
        <v>-5405</v>
      </c>
      <c r="I31" s="19">
        <v>-17841</v>
      </c>
      <c r="J31" s="39"/>
      <c r="K31" s="19">
        <v>-10323</v>
      </c>
      <c r="M31" s="19">
        <v>-23331.31</v>
      </c>
    </row>
    <row r="32" ht="12.75">
      <c r="J32" s="39"/>
    </row>
    <row r="33" spans="3:13" ht="12.75">
      <c r="C33" s="74" t="s">
        <v>54</v>
      </c>
      <c r="G33" s="41">
        <v>0</v>
      </c>
      <c r="H33" s="30"/>
      <c r="I33" s="42">
        <f>'[1]Consol P&amp;L'!L24</f>
        <v>0</v>
      </c>
      <c r="J33" s="39"/>
      <c r="K33" s="31">
        <v>-1</v>
      </c>
      <c r="L33" s="30"/>
      <c r="M33" s="31">
        <v>-0.95</v>
      </c>
    </row>
    <row r="34" spans="3:13" ht="12.75">
      <c r="C34" s="74"/>
      <c r="G34" s="75"/>
      <c r="H34" s="39"/>
      <c r="I34" s="76"/>
      <c r="J34" s="39"/>
      <c r="K34" s="50"/>
      <c r="L34" s="39"/>
      <c r="M34" s="76"/>
    </row>
    <row r="35" spans="3:13" ht="14.25">
      <c r="C35" s="73" t="s">
        <v>119</v>
      </c>
      <c r="G35" s="29">
        <v>-5405</v>
      </c>
      <c r="I35" s="19">
        <v>-17841</v>
      </c>
      <c r="J35" s="39"/>
      <c r="K35" s="29">
        <f>SUM(K31:K33)</f>
        <v>-10324</v>
      </c>
      <c r="M35" s="29">
        <f>SUM(M31:M33)</f>
        <v>-23332.260000000002</v>
      </c>
    </row>
    <row r="36" ht="12.75">
      <c r="J36" s="39"/>
    </row>
    <row r="37" spans="3:13" ht="12.75">
      <c r="C37" s="74" t="s">
        <v>120</v>
      </c>
      <c r="G37" s="72">
        <v>6</v>
      </c>
      <c r="H37" s="39"/>
      <c r="I37" s="50">
        <v>25</v>
      </c>
      <c r="J37" s="39"/>
      <c r="K37" s="50">
        <v>165</v>
      </c>
      <c r="L37" s="39"/>
      <c r="M37" s="50">
        <v>1000.75</v>
      </c>
    </row>
    <row r="38" spans="3:13" ht="12.75">
      <c r="C38" s="74"/>
      <c r="G38" s="72"/>
      <c r="H38" s="39"/>
      <c r="I38" s="50"/>
      <c r="J38" s="39"/>
      <c r="K38" s="50"/>
      <c r="L38" s="39"/>
      <c r="M38" s="50"/>
    </row>
    <row r="39" spans="3:13" ht="15" thickBot="1">
      <c r="C39" s="73" t="s">
        <v>55</v>
      </c>
      <c r="G39" s="43">
        <v>-5400</v>
      </c>
      <c r="H39" s="43"/>
      <c r="I39" s="43">
        <v>-17815</v>
      </c>
      <c r="J39" s="39"/>
      <c r="K39" s="44">
        <v>-10159</v>
      </c>
      <c r="L39" s="45"/>
      <c r="M39" s="44">
        <f>SUM(M35:M37)</f>
        <v>-22331.510000000002</v>
      </c>
    </row>
    <row r="40" ht="13.5" thickTop="1">
      <c r="J40" s="39"/>
    </row>
    <row r="41" ht="12.75">
      <c r="J41" s="39"/>
    </row>
    <row r="42" spans="3:13" ht="13.5" thickBot="1">
      <c r="C42" s="18" t="s">
        <v>56</v>
      </c>
      <c r="D42" s="46" t="s">
        <v>57</v>
      </c>
      <c r="G42" s="47">
        <v>-7.21</v>
      </c>
      <c r="H42" s="48"/>
      <c r="I42" s="49">
        <f>I39/79308.72*100</f>
        <v>-22.462851499809858</v>
      </c>
      <c r="J42" s="39"/>
      <c r="K42" s="47">
        <v>-13.67</v>
      </c>
      <c r="L42" s="48"/>
      <c r="M42" s="49">
        <f>M39/74317.6*100</f>
        <v>-30.048750228747966</v>
      </c>
    </row>
    <row r="43" spans="4:13" ht="12.75">
      <c r="D43" s="46"/>
      <c r="G43" s="39"/>
      <c r="H43" s="39"/>
      <c r="I43" s="39"/>
      <c r="J43" s="39"/>
      <c r="K43" s="50"/>
      <c r="L43" s="39"/>
      <c r="M43" s="39"/>
    </row>
    <row r="44" spans="4:13" ht="13.5" thickBot="1">
      <c r="D44" s="46" t="s">
        <v>58</v>
      </c>
      <c r="G44" s="47">
        <v>0</v>
      </c>
      <c r="H44" s="47"/>
      <c r="I44" s="47">
        <v>0</v>
      </c>
      <c r="J44" s="39"/>
      <c r="K44" s="51">
        <v>0</v>
      </c>
      <c r="L44" s="48"/>
      <c r="M44" s="47">
        <v>0</v>
      </c>
    </row>
    <row r="45" ht="12.75">
      <c r="J45" s="39"/>
    </row>
    <row r="46" ht="12.75">
      <c r="J46" s="39"/>
    </row>
    <row r="48" spans="3:13" ht="12.75">
      <c r="C48" s="92" t="s">
        <v>59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</row>
    <row r="49" spans="3:13" ht="12.75"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</sheetData>
  <mergeCells count="4">
    <mergeCell ref="G13:I13"/>
    <mergeCell ref="K13:M13"/>
    <mergeCell ref="C48:M49"/>
    <mergeCell ref="C3:M5"/>
  </mergeCells>
  <printOptions/>
  <pageMargins left="0.75" right="0.75" top="0.5" bottom="0" header="0.5" footer="0.5"/>
  <pageSetup horizontalDpi="360" verticalDpi="36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36">
      <selection activeCell="A2" sqref="A2:H53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47.7109375" style="0" customWidth="1"/>
    <col min="4" max="4" width="12.00390625" style="0" hidden="1" customWidth="1"/>
    <col min="5" max="5" width="2.7109375" style="4" customWidth="1"/>
    <col min="6" max="6" width="12.00390625" style="0" customWidth="1"/>
    <col min="7" max="7" width="2.57421875" style="4" customWidth="1"/>
    <col min="8" max="8" width="12.00390625" style="0" customWidth="1"/>
  </cols>
  <sheetData>
    <row r="1" spans="1:3" ht="12.75">
      <c r="A1" s="1"/>
      <c r="B1" s="1"/>
      <c r="C1" s="1"/>
    </row>
    <row r="2" spans="1:3" ht="12.75">
      <c r="A2" s="1" t="s">
        <v>62</v>
      </c>
      <c r="B2" s="1"/>
      <c r="C2" s="1"/>
    </row>
    <row r="3" spans="1:3" ht="12.75">
      <c r="A3" s="1" t="s">
        <v>92</v>
      </c>
      <c r="B3" s="1"/>
      <c r="C3" s="1"/>
    </row>
    <row r="4" spans="1:3" ht="12.75">
      <c r="A4" s="1" t="s">
        <v>125</v>
      </c>
      <c r="B4" s="1"/>
      <c r="C4" s="1"/>
    </row>
    <row r="5" spans="1:3" ht="12.75">
      <c r="A5" s="1"/>
      <c r="B5" s="1"/>
      <c r="C5" s="1"/>
    </row>
    <row r="6" spans="1:8" ht="12.75">
      <c r="A6" s="1"/>
      <c r="B6" s="1"/>
      <c r="C6" s="1"/>
      <c r="F6" s="61">
        <v>2002</v>
      </c>
      <c r="H6" s="61">
        <v>2001</v>
      </c>
    </row>
    <row r="7" spans="4:8" s="1" customFormat="1" ht="12.75">
      <c r="D7" s="61" t="s">
        <v>93</v>
      </c>
      <c r="E7" s="62"/>
      <c r="F7" s="63">
        <v>37621</v>
      </c>
      <c r="G7" s="62"/>
      <c r="H7" s="63">
        <v>37621</v>
      </c>
    </row>
    <row r="8" spans="4:8" s="1" customFormat="1" ht="12.75">
      <c r="D8" s="64" t="s">
        <v>94</v>
      </c>
      <c r="E8" s="62"/>
      <c r="F8" s="64" t="s">
        <v>13</v>
      </c>
      <c r="G8" s="62"/>
      <c r="H8" s="64" t="s">
        <v>13</v>
      </c>
    </row>
    <row r="10" spans="4:8" ht="12.75">
      <c r="D10" s="3"/>
      <c r="E10" s="8"/>
      <c r="F10" s="3"/>
      <c r="G10" s="8"/>
      <c r="H10" s="3"/>
    </row>
    <row r="11" spans="1:8" ht="12.75">
      <c r="A11" s="1" t="s">
        <v>95</v>
      </c>
      <c r="D11" s="3"/>
      <c r="E11" s="8"/>
      <c r="F11" s="3">
        <v>-17815</v>
      </c>
      <c r="G11" s="8"/>
      <c r="H11" s="3"/>
    </row>
    <row r="12" spans="4:8" ht="12.75">
      <c r="D12" s="3"/>
      <c r="E12" s="8"/>
      <c r="F12" s="3"/>
      <c r="G12" s="8"/>
      <c r="H12" s="3"/>
    </row>
    <row r="13" spans="1:8" ht="12.75">
      <c r="A13" s="1" t="s">
        <v>96</v>
      </c>
      <c r="D13" s="3"/>
      <c r="E13" s="8"/>
      <c r="F13" s="3"/>
      <c r="G13" s="8"/>
      <c r="H13" s="3"/>
    </row>
    <row r="14" spans="1:8" ht="12.75">
      <c r="A14" t="s">
        <v>97</v>
      </c>
      <c r="D14" s="3"/>
      <c r="E14" s="8"/>
      <c r="F14" s="3">
        <v>5249.98</v>
      </c>
      <c r="G14" s="8"/>
      <c r="H14" s="3"/>
    </row>
    <row r="15" spans="1:8" ht="12.75">
      <c r="A15" t="s">
        <v>98</v>
      </c>
      <c r="D15" s="3"/>
      <c r="E15" s="8"/>
      <c r="F15" s="3">
        <v>0</v>
      </c>
      <c r="G15" s="8"/>
      <c r="H15" s="3"/>
    </row>
    <row r="16" spans="1:8" ht="12.75">
      <c r="A16" t="s">
        <v>99</v>
      </c>
      <c r="D16" s="3"/>
      <c r="E16" s="8"/>
      <c r="F16" s="3">
        <v>101.87</v>
      </c>
      <c r="G16" s="8"/>
      <c r="H16" s="3"/>
    </row>
    <row r="17" spans="1:8" ht="12.75">
      <c r="A17" t="s">
        <v>100</v>
      </c>
      <c r="D17" s="3"/>
      <c r="E17" s="8"/>
      <c r="F17" s="3">
        <v>-25.2</v>
      </c>
      <c r="G17" s="8"/>
      <c r="H17" s="3"/>
    </row>
    <row r="18" spans="4:8" ht="12.75">
      <c r="D18" s="9"/>
      <c r="E18" s="8"/>
      <c r="F18" s="9"/>
      <c r="G18" s="8"/>
      <c r="H18" s="9"/>
    </row>
    <row r="19" spans="1:8" ht="12.75">
      <c r="A19" s="1" t="s">
        <v>101</v>
      </c>
      <c r="D19" s="65"/>
      <c r="E19" s="8"/>
      <c r="F19" s="66">
        <f>SUM(F11:F18)</f>
        <v>-12488.35</v>
      </c>
      <c r="G19" s="67"/>
      <c r="H19" s="66"/>
    </row>
    <row r="20" spans="4:8" ht="12.75">
      <c r="D20" s="3"/>
      <c r="E20" s="8"/>
      <c r="F20" s="3"/>
      <c r="G20" s="8"/>
      <c r="H20" s="3"/>
    </row>
    <row r="21" spans="1:8" ht="12.75">
      <c r="A21" s="1" t="s">
        <v>102</v>
      </c>
      <c r="D21" s="3"/>
      <c r="E21" s="8"/>
      <c r="F21" s="3"/>
      <c r="G21" s="8"/>
      <c r="H21" s="3"/>
    </row>
    <row r="22" spans="2:8" ht="12.75">
      <c r="B22" t="s">
        <v>103</v>
      </c>
      <c r="D22" s="3"/>
      <c r="E22" s="8"/>
      <c r="F22" s="3">
        <v>10032.91</v>
      </c>
      <c r="G22" s="8"/>
      <c r="H22" s="3"/>
    </row>
    <row r="23" spans="2:8" ht="12.75">
      <c r="B23" t="s">
        <v>104</v>
      </c>
      <c r="D23" s="3"/>
      <c r="E23" s="8"/>
      <c r="F23" s="3">
        <v>-1475.11</v>
      </c>
      <c r="G23" s="8"/>
      <c r="H23" s="3"/>
    </row>
    <row r="24" spans="4:8" ht="12.75">
      <c r="D24" s="3"/>
      <c r="E24" s="8"/>
      <c r="F24" s="3"/>
      <c r="G24" s="8"/>
      <c r="H24" s="3"/>
    </row>
    <row r="25" spans="1:8" ht="12.75">
      <c r="A25" s="1" t="s">
        <v>105</v>
      </c>
      <c r="B25" s="1"/>
      <c r="C25" s="1"/>
      <c r="D25" s="65"/>
      <c r="E25" s="8"/>
      <c r="F25" s="66">
        <f>SUM(F19:F24)</f>
        <v>-3930.55</v>
      </c>
      <c r="G25" s="67"/>
      <c r="H25" s="66"/>
    </row>
    <row r="26" spans="4:8" ht="12.75">
      <c r="D26" s="3"/>
      <c r="E26" s="8"/>
      <c r="F26" s="3"/>
      <c r="G26" s="8"/>
      <c r="H26" s="3"/>
    </row>
    <row r="27" spans="4:8" ht="12.75">
      <c r="D27" s="3"/>
      <c r="E27" s="8"/>
      <c r="F27" s="3"/>
      <c r="G27" s="8"/>
      <c r="H27" s="3"/>
    </row>
    <row r="28" spans="1:8" ht="12.75">
      <c r="A28" s="1" t="s">
        <v>106</v>
      </c>
      <c r="D28" s="3"/>
      <c r="E28" s="8"/>
      <c r="F28" s="3"/>
      <c r="G28" s="8"/>
      <c r="H28" s="3"/>
    </row>
    <row r="29" spans="2:8" ht="12.75">
      <c r="B29" t="s">
        <v>107</v>
      </c>
      <c r="D29" s="3"/>
      <c r="E29" s="8"/>
      <c r="F29" s="3">
        <v>-2086.3</v>
      </c>
      <c r="G29" s="8"/>
      <c r="H29" s="3"/>
    </row>
    <row r="30" spans="2:8" ht="12.75">
      <c r="B30" t="s">
        <v>108</v>
      </c>
      <c r="D30" s="3"/>
      <c r="E30" s="8"/>
      <c r="F30" s="3">
        <v>0</v>
      </c>
      <c r="G30" s="8"/>
      <c r="H30" s="3"/>
    </row>
    <row r="31" spans="2:8" ht="12.75">
      <c r="B31" t="s">
        <v>109</v>
      </c>
      <c r="D31" s="3"/>
      <c r="E31" s="8"/>
      <c r="F31" s="3">
        <v>-309.31</v>
      </c>
      <c r="G31" s="8"/>
      <c r="H31" s="3"/>
    </row>
    <row r="32" spans="2:8" ht="12.75">
      <c r="B32" t="s">
        <v>110</v>
      </c>
      <c r="D32" s="3"/>
      <c r="E32" s="8"/>
      <c r="F32" s="3">
        <v>0</v>
      </c>
      <c r="G32" s="8"/>
      <c r="H32" s="3"/>
    </row>
    <row r="33" spans="4:8" ht="12.75">
      <c r="D33" s="9"/>
      <c r="E33" s="8"/>
      <c r="F33" s="9"/>
      <c r="G33" s="8"/>
      <c r="H33" s="9"/>
    </row>
    <row r="34" spans="4:8" ht="12.75">
      <c r="D34" s="65"/>
      <c r="E34" s="8"/>
      <c r="F34" s="65">
        <f>SUM(F29:F33)</f>
        <v>-2395.61</v>
      </c>
      <c r="G34" s="8"/>
      <c r="H34" s="65"/>
    </row>
    <row r="35" spans="4:8" ht="12.75">
      <c r="D35" s="3"/>
      <c r="E35" s="8"/>
      <c r="F35" s="3"/>
      <c r="G35" s="8"/>
      <c r="H35" s="3"/>
    </row>
    <row r="36" spans="1:8" s="1" customFormat="1" ht="12.75">
      <c r="A36" s="1" t="s">
        <v>111</v>
      </c>
      <c r="D36" s="68"/>
      <c r="E36" s="69"/>
      <c r="F36" s="68"/>
      <c r="G36" s="69"/>
      <c r="H36" s="68"/>
    </row>
    <row r="37" spans="2:8" ht="12.75">
      <c r="B37" t="s">
        <v>112</v>
      </c>
      <c r="D37" s="3"/>
      <c r="E37" s="8"/>
      <c r="F37" s="3">
        <v>7937</v>
      </c>
      <c r="G37" s="8"/>
      <c r="H37" s="3"/>
    </row>
    <row r="38" spans="2:8" ht="12.75">
      <c r="B38" t="s">
        <v>0</v>
      </c>
      <c r="D38" s="3"/>
      <c r="E38" s="8"/>
      <c r="F38" s="3">
        <v>6444.52</v>
      </c>
      <c r="G38" s="8"/>
      <c r="H38" s="3"/>
    </row>
    <row r="39" spans="2:8" ht="12.75">
      <c r="B39" t="s">
        <v>113</v>
      </c>
      <c r="D39" s="3"/>
      <c r="E39" s="8"/>
      <c r="F39" s="3">
        <v>-6571</v>
      </c>
      <c r="G39" s="8"/>
      <c r="H39" s="3"/>
    </row>
    <row r="40" spans="2:8" ht="12.75">
      <c r="B40" t="s">
        <v>19</v>
      </c>
      <c r="D40" s="3"/>
      <c r="E40" s="8"/>
      <c r="F40" s="3">
        <v>-1005.23</v>
      </c>
      <c r="G40" s="8"/>
      <c r="H40" s="3"/>
    </row>
    <row r="41" spans="4:8" ht="12.75">
      <c r="D41" s="65"/>
      <c r="E41" s="8"/>
      <c r="F41" s="65">
        <f>SUM(F37:F40)</f>
        <v>6805.290000000001</v>
      </c>
      <c r="G41" s="8"/>
      <c r="H41" s="65"/>
    </row>
    <row r="42" spans="4:8" ht="12.75">
      <c r="D42" s="3"/>
      <c r="E42" s="8"/>
      <c r="F42" s="3"/>
      <c r="G42" s="8"/>
      <c r="H42" s="3"/>
    </row>
    <row r="43" spans="1:8" ht="12.75">
      <c r="A43" s="1" t="s">
        <v>114</v>
      </c>
      <c r="D43" s="8"/>
      <c r="E43" s="8"/>
      <c r="F43" s="8">
        <f>F41+F34+F25</f>
        <v>479.1300000000001</v>
      </c>
      <c r="G43" s="8"/>
      <c r="H43" s="8"/>
    </row>
    <row r="44" spans="4:8" ht="12.75">
      <c r="D44" s="3"/>
      <c r="E44" s="8"/>
      <c r="F44" s="3"/>
      <c r="G44" s="8"/>
      <c r="H44" s="3"/>
    </row>
    <row r="45" spans="1:8" ht="12.75">
      <c r="A45" s="1" t="s">
        <v>115</v>
      </c>
      <c r="D45" s="3"/>
      <c r="E45" s="8"/>
      <c r="F45" s="3">
        <f>'[2]BS'!C16</f>
        <v>1081.524</v>
      </c>
      <c r="G45" s="8"/>
      <c r="H45" s="3"/>
    </row>
    <row r="46" spans="4:8" ht="12.75">
      <c r="D46" s="3"/>
      <c r="E46" s="8"/>
      <c r="F46" s="3"/>
      <c r="G46" s="8"/>
      <c r="H46" s="3"/>
    </row>
    <row r="47" spans="1:8" ht="13.5" thickBot="1">
      <c r="A47" s="1" t="s">
        <v>116</v>
      </c>
      <c r="D47" s="33"/>
      <c r="E47" s="8"/>
      <c r="F47" s="33">
        <f>F43+F45</f>
        <v>1560.654</v>
      </c>
      <c r="G47" s="8"/>
      <c r="H47" s="33"/>
    </row>
    <row r="48" spans="4:8" ht="13.5" thickTop="1">
      <c r="D48" s="3"/>
      <c r="E48" s="8"/>
      <c r="F48" s="3"/>
      <c r="G48" s="8"/>
      <c r="H48" s="3"/>
    </row>
    <row r="49" spans="4:8" ht="12.75">
      <c r="D49" s="3"/>
      <c r="E49" s="8"/>
      <c r="F49" s="3"/>
      <c r="G49" s="8"/>
      <c r="H49" s="3"/>
    </row>
    <row r="50" spans="4:8" ht="12.75">
      <c r="D50" s="3"/>
      <c r="E50" s="8"/>
      <c r="F50" s="3"/>
      <c r="G50" s="8"/>
      <c r="H50" s="3"/>
    </row>
    <row r="51" spans="1:8" ht="12.75">
      <c r="A51" s="95" t="s">
        <v>117</v>
      </c>
      <c r="B51" s="95"/>
      <c r="C51" s="95"/>
      <c r="D51" s="95"/>
      <c r="E51" s="95"/>
      <c r="F51" s="95"/>
      <c r="G51" s="95"/>
      <c r="H51" s="95"/>
    </row>
    <row r="52" spans="1:8" ht="12.75">
      <c r="A52" s="95"/>
      <c r="B52" s="95"/>
      <c r="C52" s="95"/>
      <c r="D52" s="95"/>
      <c r="E52" s="95"/>
      <c r="F52" s="95"/>
      <c r="G52" s="95"/>
      <c r="H52" s="95"/>
    </row>
    <row r="53" spans="4:8" ht="12.75">
      <c r="D53" s="3"/>
      <c r="E53" s="8"/>
      <c r="F53" s="3"/>
      <c r="G53" s="8"/>
      <c r="H53" s="3"/>
    </row>
    <row r="54" spans="4:11" ht="12.75">
      <c r="D54" s="3"/>
      <c r="E54" s="8"/>
      <c r="F54" s="3"/>
      <c r="G54" s="8"/>
      <c r="H54" s="3"/>
      <c r="I54" s="60"/>
      <c r="J54" s="60"/>
      <c r="K54" s="60"/>
    </row>
    <row r="55" spans="4:8" ht="12.75">
      <c r="D55" s="3"/>
      <c r="E55" s="8"/>
      <c r="F55" s="3"/>
      <c r="G55" s="8"/>
      <c r="H55" s="3"/>
    </row>
    <row r="56" spans="6:7" ht="12.75">
      <c r="F56" s="70" t="s">
        <v>3</v>
      </c>
      <c r="G56" s="71"/>
    </row>
  </sheetData>
  <mergeCells count="1">
    <mergeCell ref="A51:H52"/>
  </mergeCells>
  <printOptions/>
  <pageMargins left="1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5"/>
  <sheetViews>
    <sheetView workbookViewId="0" topLeftCell="E22">
      <selection activeCell="B1" sqref="B1:I36"/>
    </sheetView>
  </sheetViews>
  <sheetFormatPr defaultColWidth="9.140625" defaultRowHeight="12.75"/>
  <cols>
    <col min="1" max="1" width="4.28125" style="0" customWidth="1"/>
    <col min="3" max="3" width="16.28125" style="0" customWidth="1"/>
    <col min="4" max="4" width="14.140625" style="3" bestFit="1" customWidth="1"/>
    <col min="5" max="5" width="10.7109375" style="3" customWidth="1"/>
    <col min="6" max="6" width="9.8515625" style="3" customWidth="1"/>
    <col min="7" max="7" width="12.00390625" style="55" customWidth="1"/>
    <col min="8" max="8" width="14.7109375" style="3" bestFit="1" customWidth="1"/>
    <col min="9" max="9" width="14.140625" style="3" bestFit="1" customWidth="1"/>
  </cols>
  <sheetData>
    <row r="2" ht="15.75">
      <c r="B2" s="54" t="s">
        <v>62</v>
      </c>
    </row>
    <row r="4" ht="15.75">
      <c r="B4" s="54" t="s">
        <v>63</v>
      </c>
    </row>
    <row r="5" ht="15.75">
      <c r="B5" s="54" t="s">
        <v>125</v>
      </c>
    </row>
    <row r="8" spans="4:9" ht="12.75">
      <c r="D8" s="56" t="s">
        <v>64</v>
      </c>
      <c r="E8" s="56" t="s">
        <v>65</v>
      </c>
      <c r="F8" s="56" t="s">
        <v>66</v>
      </c>
      <c r="G8" s="56" t="s">
        <v>67</v>
      </c>
      <c r="H8" s="56" t="s">
        <v>68</v>
      </c>
      <c r="I8" s="56" t="s">
        <v>69</v>
      </c>
    </row>
    <row r="9" spans="4:9" ht="12.75">
      <c r="D9" s="56" t="s">
        <v>70</v>
      </c>
      <c r="E9" s="56" t="s">
        <v>71</v>
      </c>
      <c r="F9" s="56" t="s">
        <v>71</v>
      </c>
      <c r="G9" s="56" t="s">
        <v>72</v>
      </c>
      <c r="H9" s="56" t="s">
        <v>73</v>
      </c>
      <c r="I9" s="56"/>
    </row>
    <row r="10" spans="4:9" ht="12.75">
      <c r="D10" s="57" t="s">
        <v>13</v>
      </c>
      <c r="E10" s="57" t="s">
        <v>13</v>
      </c>
      <c r="F10" s="57" t="s">
        <v>13</v>
      </c>
      <c r="G10" s="57" t="s">
        <v>13</v>
      </c>
      <c r="H10" s="57" t="s">
        <v>13</v>
      </c>
      <c r="I10" s="57" t="s">
        <v>13</v>
      </c>
    </row>
    <row r="12" spans="2:9" ht="12.75">
      <c r="B12" t="s">
        <v>74</v>
      </c>
      <c r="D12" s="3">
        <v>74393.811</v>
      </c>
      <c r="E12" s="3">
        <v>1726</v>
      </c>
      <c r="F12" s="3">
        <v>73.66</v>
      </c>
      <c r="G12" s="55">
        <v>1976.125</v>
      </c>
      <c r="H12" s="3">
        <f>-37640.32-12</f>
        <v>-37652.32</v>
      </c>
      <c r="I12" s="3">
        <f>SUM(D12:H12)</f>
        <v>40517.276000000005</v>
      </c>
    </row>
    <row r="14" spans="2:9" ht="12.75">
      <c r="B14" t="s">
        <v>75</v>
      </c>
      <c r="D14" s="3">
        <v>7937</v>
      </c>
      <c r="E14" s="3">
        <v>0</v>
      </c>
      <c r="F14" s="3">
        <v>0</v>
      </c>
      <c r="G14" s="55">
        <v>6445</v>
      </c>
      <c r="H14" s="3">
        <v>0</v>
      </c>
      <c r="I14" s="3">
        <f>SUM(D14:H14)</f>
        <v>14382</v>
      </c>
    </row>
    <row r="15" ht="12.75">
      <c r="B15" t="s">
        <v>76</v>
      </c>
    </row>
    <row r="16" spans="2:9" ht="12.75">
      <c r="B16" t="s">
        <v>77</v>
      </c>
      <c r="D16" s="3">
        <v>0</v>
      </c>
      <c r="E16" s="3">
        <v>0</v>
      </c>
      <c r="F16" s="3">
        <v>-309.4</v>
      </c>
      <c r="G16" s="55">
        <v>0</v>
      </c>
      <c r="H16" s="3">
        <v>0</v>
      </c>
      <c r="I16" s="3">
        <f>SUM(D16:H16)</f>
        <v>-309.4</v>
      </c>
    </row>
    <row r="17" spans="2:9" ht="12.75">
      <c r="B17" t="s">
        <v>78</v>
      </c>
      <c r="D17" s="3">
        <v>0</v>
      </c>
      <c r="E17" s="3">
        <v>0</v>
      </c>
      <c r="F17" s="3">
        <v>0</v>
      </c>
      <c r="G17" s="55">
        <v>0</v>
      </c>
      <c r="H17" s="3">
        <v>-17815</v>
      </c>
      <c r="I17" s="3">
        <f>SUM(D17:H17)</f>
        <v>-17815</v>
      </c>
    </row>
    <row r="18" spans="4:9" ht="12.75">
      <c r="D18" s="9"/>
      <c r="E18" s="9"/>
      <c r="F18" s="9"/>
      <c r="G18" s="58"/>
      <c r="H18" s="9"/>
      <c r="I18" s="9"/>
    </row>
    <row r="19" spans="2:9" ht="13.5" thickBot="1">
      <c r="B19" t="s">
        <v>126</v>
      </c>
      <c r="D19" s="33">
        <f aca="true" t="shared" si="0" ref="D19:I19">SUM(D12:D17)</f>
        <v>82330.811</v>
      </c>
      <c r="E19" s="33">
        <f t="shared" si="0"/>
        <v>1726</v>
      </c>
      <c r="F19" s="33">
        <f t="shared" si="0"/>
        <v>-235.73999999999998</v>
      </c>
      <c r="G19" s="33">
        <f t="shared" si="0"/>
        <v>8421.125</v>
      </c>
      <c r="H19" s="33">
        <f t="shared" si="0"/>
        <v>-55467.32</v>
      </c>
      <c r="I19" s="33">
        <f t="shared" si="0"/>
        <v>36774.876000000004</v>
      </c>
    </row>
    <row r="20" ht="13.5" thickTop="1"/>
    <row r="23" spans="2:9" ht="12.75">
      <c r="B23" t="s">
        <v>79</v>
      </c>
      <c r="D23" s="3">
        <v>74308.811</v>
      </c>
      <c r="E23" s="3">
        <v>1726</v>
      </c>
      <c r="F23" s="3">
        <v>257.649</v>
      </c>
      <c r="G23" s="55">
        <v>1940.675</v>
      </c>
      <c r="H23" s="3">
        <v>-12941.292</v>
      </c>
      <c r="I23" s="3">
        <f>SUM(D23:H23)</f>
        <v>65291.84300000001</v>
      </c>
    </row>
    <row r="25" spans="2:9" ht="12.75">
      <c r="B25" t="s">
        <v>75</v>
      </c>
      <c r="D25" s="3">
        <v>85</v>
      </c>
      <c r="E25" s="3">
        <v>0</v>
      </c>
      <c r="F25" s="3">
        <v>0</v>
      </c>
      <c r="G25" s="55">
        <v>35</v>
      </c>
      <c r="H25" s="3">
        <v>0</v>
      </c>
      <c r="I25" s="3">
        <f>SUM(D25:H25)</f>
        <v>120</v>
      </c>
    </row>
    <row r="26" ht="12.75">
      <c r="B26" t="s">
        <v>76</v>
      </c>
    </row>
    <row r="27" spans="2:9" ht="12.75">
      <c r="B27" t="s">
        <v>77</v>
      </c>
      <c r="D27" s="3">
        <v>0</v>
      </c>
      <c r="E27" s="3">
        <v>0</v>
      </c>
      <c r="F27" s="3">
        <v>-184</v>
      </c>
      <c r="G27" s="55">
        <v>0</v>
      </c>
      <c r="H27" s="3">
        <v>0</v>
      </c>
      <c r="I27" s="3">
        <f>SUM(D27:H27)</f>
        <v>-184</v>
      </c>
    </row>
    <row r="28" spans="2:9" ht="12.75">
      <c r="B28" t="s">
        <v>128</v>
      </c>
      <c r="H28" s="3">
        <v>-2367.513</v>
      </c>
      <c r="I28" s="3">
        <f>SUM(D28:H28)</f>
        <v>-2367.513</v>
      </c>
    </row>
    <row r="29" spans="2:9" ht="12.75">
      <c r="B29" t="s">
        <v>78</v>
      </c>
      <c r="D29" s="3">
        <v>0</v>
      </c>
      <c r="E29" s="3">
        <v>0</v>
      </c>
      <c r="F29" s="3">
        <v>0</v>
      </c>
      <c r="G29" s="55">
        <v>0</v>
      </c>
      <c r="H29" s="3">
        <v>-22331.515</v>
      </c>
      <c r="I29" s="3">
        <f>SUM(D29:H29)</f>
        <v>-22331.515</v>
      </c>
    </row>
    <row r="31" spans="2:9" ht="13.5" thickBot="1">
      <c r="B31" t="s">
        <v>127</v>
      </c>
      <c r="D31" s="33">
        <f aca="true" t="shared" si="1" ref="D31:I31">SUM(D23:D29)</f>
        <v>74393.811</v>
      </c>
      <c r="E31" s="33">
        <f t="shared" si="1"/>
        <v>1726</v>
      </c>
      <c r="F31" s="33">
        <f t="shared" si="1"/>
        <v>73.649</v>
      </c>
      <c r="G31" s="33">
        <f t="shared" si="1"/>
        <v>1975.675</v>
      </c>
      <c r="H31" s="33">
        <f t="shared" si="1"/>
        <v>-37640.32</v>
      </c>
      <c r="I31" s="33">
        <f t="shared" si="1"/>
        <v>40528.81500000001</v>
      </c>
    </row>
    <row r="32" ht="13.5" thickTop="1"/>
    <row r="34" spans="2:9" ht="12.75">
      <c r="B34" s="95" t="s">
        <v>80</v>
      </c>
      <c r="C34" s="95"/>
      <c r="D34" s="95"/>
      <c r="E34" s="95"/>
      <c r="F34" s="95"/>
      <c r="G34" s="95"/>
      <c r="H34" s="95"/>
      <c r="I34" s="95"/>
    </row>
    <row r="35" spans="2:9" ht="12.75">
      <c r="B35" s="95"/>
      <c r="C35" s="95"/>
      <c r="D35" s="95"/>
      <c r="E35" s="95"/>
      <c r="F35" s="95"/>
      <c r="G35" s="95"/>
      <c r="H35" s="95"/>
      <c r="I35" s="95"/>
    </row>
  </sheetData>
  <mergeCells count="1">
    <mergeCell ref="B34:I35"/>
  </mergeCells>
  <printOptions/>
  <pageMargins left="0.5" right="0" top="1" bottom="1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I27"/>
  <sheetViews>
    <sheetView workbookViewId="0" topLeftCell="A15">
      <selection activeCell="B2" sqref="B2:I30"/>
    </sheetView>
  </sheetViews>
  <sheetFormatPr defaultColWidth="9.140625" defaultRowHeight="12.75"/>
  <cols>
    <col min="7" max="7" width="12.421875" style="0" customWidth="1"/>
    <col min="8" max="8" width="2.8515625" style="0" customWidth="1"/>
    <col min="9" max="9" width="12.7109375" style="0" customWidth="1"/>
  </cols>
  <sheetData>
    <row r="3" ht="12.75">
      <c r="B3" s="1" t="s">
        <v>62</v>
      </c>
    </row>
    <row r="5" ht="12.75">
      <c r="B5" s="1" t="s">
        <v>81</v>
      </c>
    </row>
    <row r="6" ht="12.75">
      <c r="B6" s="1" t="s">
        <v>82</v>
      </c>
    </row>
    <row r="7" ht="12.75">
      <c r="B7" s="1" t="s">
        <v>125</v>
      </c>
    </row>
    <row r="9" spans="7:9" ht="12.75">
      <c r="G9" s="11">
        <v>2002</v>
      </c>
      <c r="I9" s="11">
        <v>2001</v>
      </c>
    </row>
    <row r="10" spans="7:9" ht="12.75">
      <c r="G10" s="59">
        <v>37621</v>
      </c>
      <c r="I10" s="59">
        <v>37621</v>
      </c>
    </row>
    <row r="11" spans="7:9" ht="12.75">
      <c r="G11" s="11" t="s">
        <v>83</v>
      </c>
      <c r="I11" s="11" t="s">
        <v>83</v>
      </c>
    </row>
    <row r="12" spans="7:9" ht="12.75">
      <c r="G12" s="11" t="s">
        <v>13</v>
      </c>
      <c r="I12" s="11" t="s">
        <v>13</v>
      </c>
    </row>
    <row r="14" spans="2:9" ht="12.75">
      <c r="B14" t="s">
        <v>84</v>
      </c>
      <c r="G14" s="3">
        <v>0</v>
      </c>
      <c r="H14" s="3"/>
      <c r="I14" s="3">
        <v>0</v>
      </c>
    </row>
    <row r="15" spans="7:9" ht="12.75">
      <c r="G15" s="3"/>
      <c r="H15" s="3"/>
      <c r="I15" s="3"/>
    </row>
    <row r="16" spans="2:9" ht="12.75">
      <c r="B16" t="s">
        <v>85</v>
      </c>
      <c r="G16" s="3">
        <v>0</v>
      </c>
      <c r="H16" s="3"/>
      <c r="I16" s="3">
        <v>0</v>
      </c>
    </row>
    <row r="17" spans="7:9" ht="12.75">
      <c r="G17" s="3"/>
      <c r="H17" s="3"/>
      <c r="I17" s="3"/>
    </row>
    <row r="18" spans="2:9" ht="12.75">
      <c r="B18" t="s">
        <v>86</v>
      </c>
      <c r="G18" s="3"/>
      <c r="H18" s="3"/>
      <c r="I18" s="3"/>
    </row>
    <row r="19" spans="2:9" ht="12.75">
      <c r="B19" t="s">
        <v>87</v>
      </c>
      <c r="G19" s="9">
        <v>-309</v>
      </c>
      <c r="H19" s="3"/>
      <c r="I19" s="9">
        <v>-184</v>
      </c>
    </row>
    <row r="20" spans="7:9" ht="12.75">
      <c r="G20" s="3"/>
      <c r="H20" s="3"/>
      <c r="I20" s="3"/>
    </row>
    <row r="21" spans="2:9" ht="12.75">
      <c r="B21" t="s">
        <v>88</v>
      </c>
      <c r="G21" s="3"/>
      <c r="H21" s="3"/>
      <c r="I21" s="3"/>
    </row>
    <row r="22" spans="2:9" ht="12.75">
      <c r="B22" t="s">
        <v>89</v>
      </c>
      <c r="G22" s="3">
        <v>-309</v>
      </c>
      <c r="H22" s="3"/>
      <c r="I22" s="3">
        <v>-184</v>
      </c>
    </row>
    <row r="23" spans="7:9" ht="12.75">
      <c r="G23" s="3"/>
      <c r="H23" s="3"/>
      <c r="I23" s="3"/>
    </row>
    <row r="24" spans="2:9" ht="12.75">
      <c r="B24" t="s">
        <v>129</v>
      </c>
      <c r="G24" s="9">
        <v>-17815</v>
      </c>
      <c r="H24" s="3"/>
      <c r="I24" s="9">
        <v>-22332</v>
      </c>
    </row>
    <row r="25" spans="7:9" ht="12.75">
      <c r="G25" s="3"/>
      <c r="H25" s="3"/>
      <c r="I25" s="3"/>
    </row>
    <row r="26" ht="12.75">
      <c r="B26" t="s">
        <v>90</v>
      </c>
    </row>
    <row r="27" spans="2:9" ht="12.75">
      <c r="B27" t="s">
        <v>91</v>
      </c>
      <c r="G27" s="60">
        <v>0</v>
      </c>
      <c r="H27" s="60"/>
      <c r="I27" s="60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latexx 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Lim</dc:creator>
  <cp:keywords/>
  <dc:description/>
  <cp:lastModifiedBy>-</cp:lastModifiedBy>
  <cp:lastPrinted>2003-02-24T07:50:14Z</cp:lastPrinted>
  <dcterms:created xsi:type="dcterms:W3CDTF">2001-11-01T09:32:27Z</dcterms:created>
  <dcterms:modified xsi:type="dcterms:W3CDTF">2003-02-27T10:39:13Z</dcterms:modified>
  <cp:category/>
  <cp:version/>
  <cp:contentType/>
  <cp:contentStatus/>
</cp:coreProperties>
</file>